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6" r:id="rId1"/>
    <sheet name="2кв" sheetId="28" r:id="rId2"/>
    <sheet name="3кв" sheetId="29" r:id="rId3"/>
    <sheet name="4кв" sheetId="30" r:id="rId4"/>
    <sheet name="отчет" sheetId="27" r:id="rId5"/>
  </sheets>
  <definedNames>
    <definedName name="_xlnm.Print_Area" localSheetId="0">'1кв'!$A$1:$E$54</definedName>
    <definedName name="_xlnm.Print_Area" localSheetId="1">'2кв'!$A$1:$E$57</definedName>
    <definedName name="_xlnm.Print_Area" localSheetId="2">'3кв'!$A$1:$E$54</definedName>
    <definedName name="_xlnm.Print_Area" localSheetId="3">'4кв'!$A$1:$E$55</definedName>
    <definedName name="_xlnm.Print_Area" localSheetId="4">отчет!$A$1:$C$46</definedName>
  </definedNames>
  <calcPr calcId="152511"/>
</workbook>
</file>

<file path=xl/calcChain.xml><?xml version="1.0" encoding="utf-8"?>
<calcChain xmlns="http://schemas.openxmlformats.org/spreadsheetml/2006/main">
  <c r="C29" i="27" l="1"/>
  <c r="C28" i="27"/>
  <c r="C26" i="27" s="1"/>
  <c r="C24" i="27"/>
  <c r="C25" i="27"/>
  <c r="C18" i="27"/>
  <c r="C19" i="27"/>
  <c r="C20" i="27"/>
  <c r="C21" i="27"/>
  <c r="C22" i="27"/>
  <c r="C23" i="27"/>
  <c r="C17" i="27"/>
  <c r="C14" i="27"/>
  <c r="C13" i="27"/>
  <c r="C15" i="27" s="1"/>
  <c r="C12" i="27"/>
  <c r="C6" i="27"/>
  <c r="B50" i="30"/>
  <c r="E33" i="30"/>
  <c r="E28" i="30"/>
  <c r="E31" i="30"/>
  <c r="E30" i="30"/>
  <c r="E24" i="30"/>
  <c r="E22" i="30"/>
  <c r="B54" i="30" l="1"/>
  <c r="B55" i="30" s="1"/>
  <c r="B54" i="29"/>
  <c r="E32" i="29"/>
  <c r="E30" i="29"/>
  <c r="B49" i="29" l="1"/>
  <c r="B52" i="29"/>
  <c r="E24" i="29"/>
  <c r="E22" i="29"/>
  <c r="B53" i="29" l="1"/>
  <c r="B51" i="28"/>
  <c r="E32" i="28"/>
  <c r="E31" i="28"/>
  <c r="B55" i="28"/>
  <c r="B54" i="28"/>
  <c r="E24" i="28"/>
  <c r="E22" i="28"/>
  <c r="E34" i="28" s="1"/>
  <c r="B56" i="28" s="1"/>
  <c r="B57" i="28" l="1"/>
  <c r="E28" i="26"/>
  <c r="C37" i="27" l="1"/>
  <c r="B52" i="26"/>
  <c r="B51" i="26"/>
  <c r="E24" i="26"/>
  <c r="E22" i="26"/>
  <c r="C31" i="27" s="1"/>
  <c r="E31" i="26" l="1"/>
  <c r="C32" i="27"/>
  <c r="B53" i="26" l="1"/>
  <c r="B54" i="26" l="1"/>
</calcChain>
</file>

<file path=xl/sharedStrings.xml><?xml version="1.0" encoding="utf-8"?>
<sst xmlns="http://schemas.openxmlformats.org/spreadsheetml/2006/main" count="339" uniqueCount="120">
  <si>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</si>
  <si>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</si>
  <si>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</si>
  <si>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</si>
  <si>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</si>
  <si>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</si>
  <si>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</si>
  <si>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</si>
  <si>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</si>
  <si>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</si>
  <si>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</si>
  <si>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</si>
  <si>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</si>
  <si>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</si>
  <si>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</si>
  <si>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</si>
  <si>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</si>
  <si>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</si>
  <si>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</si>
  <si>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</si>
  <si>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</si>
  <si>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</si>
  <si>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</si>
  <si>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</si>
  <si>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</si>
  <si>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</si>
  <si>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</si>
  <si>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Лизы Чайкиной, д. 1а/6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</si>
  <si>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№60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</si>
  <si>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</si>
  <si>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</si>
  <si>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</si>
  <si>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</si>
  <si>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</si>
  <si>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</si>
  <si>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</si>
  <si>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</si>
  <si>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Дины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</si>
  <si>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№37 от 04.05.2018г.</t>
    </r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</si>
  <si>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</si>
  <si>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</si>
  <si>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</si>
  <si>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</si>
  <si>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</si>
  <si>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Интернет квант-телеком</t>
  </si>
  <si>
    <t>холодная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</si>
  <si>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</si>
  <si>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</si>
  <si>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</si>
  <si>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</si>
  <si>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</si>
  <si>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Sдома=1966,5м2</t>
  </si>
  <si>
    <t>Полив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</si>
  <si>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Горбаневой Д.С.</t>
    </r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</si>
  <si>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</si>
  <si>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</si>
  <si>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</si>
  <si>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</si>
  <si>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</si>
  <si>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</si>
  <si>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</si>
  <si>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</si>
  <si>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</si>
  <si>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</si>
  <si>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</si>
  <si>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</si>
  <si>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</si>
  <si>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</si>
  <si>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</si>
  <si>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</si>
  <si>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</si>
  <si>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</si>
  <si>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</si>
  <si>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Лизы Чайкиной, д. 1а/6</t>
  </si>
  <si>
    <t>Непредвиденные работы 34 ч/ч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</si>
  <si>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</si>
  <si>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</si>
  <si>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</si>
  <si>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</si>
  <si>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сто пятьдесят пять тысяч сто тринадцать рублей 56 копеек.</t>
  </si>
  <si>
    <t>Предъявлено населению 171147,58</t>
  </si>
  <si>
    <t>за 2 квартал 2024 года</t>
  </si>
  <si>
    <t>30.06.2024 г.</t>
  </si>
  <si>
    <t>2 квартал</t>
  </si>
  <si>
    <t>Поверка ОДПУ</t>
  </si>
  <si>
    <t>Монтаж труб КНС  по подвалу</t>
  </si>
  <si>
    <t>Сварка,монтаж дверей в подвал</t>
  </si>
  <si>
    <t>июнь</t>
  </si>
  <si>
    <t>ч/ч</t>
  </si>
  <si>
    <t xml:space="preserve">           2. Всего за период с "01" 04 2024 г. по "30" 06 2024 г. выполнено работ (оказано услуг) на общую сумму сто пятьдесят шесть тысяч двести семь рублей 79 копеек.</t>
  </si>
  <si>
    <t>Предъявлено населению 173396,03</t>
  </si>
  <si>
    <t>за 3 квартал 2024 года</t>
  </si>
  <si>
    <t>30.09.2024 г.</t>
  </si>
  <si>
    <t>3 квартал</t>
  </si>
  <si>
    <t>S квартир = 1966,5 м2</t>
  </si>
  <si>
    <t>Ремонт брусчатки на отмостке (кв.2)</t>
  </si>
  <si>
    <t>сентябрь</t>
  </si>
  <si>
    <t xml:space="preserve">           2. Всего за период с "01" 07 2024 г. по "30" 09 2024 г. выполнено работ (оказано услуг) на общую сумму сто шестьдесят девять тысяч шестьсот сорок девять рублей 17 копеек.</t>
  </si>
  <si>
    <t>Предъявлено населению 179348,12</t>
  </si>
  <si>
    <t>за 4 квартал 2024 года</t>
  </si>
  <si>
    <t>31.12.2024 г.</t>
  </si>
  <si>
    <t>4 квартал</t>
  </si>
  <si>
    <t>Частичный ремонт плитки на площадке (кв.16)</t>
  </si>
  <si>
    <t>Засыпка песка под отмостку с тромбованием</t>
  </si>
  <si>
    <t xml:space="preserve">октябрь </t>
  </si>
  <si>
    <t>декабрь</t>
  </si>
  <si>
    <t xml:space="preserve">           2. Всего за период с "01" 10 2024 г. по "31" 12 2024 г. выполнено работ (оказано услуг) на общую сумму сто семьдесят три тысячи семьсот двадцать восемь рублей 06 копеек.</t>
  </si>
  <si>
    <t>Предъявлено населению 186345,36</t>
  </si>
  <si>
    <t>НА ЛИЦЕВОМ СЧЕТЕ  ЗА  период  с 01.01.2024 г. по 31.12.2024 г.</t>
  </si>
  <si>
    <t>Начислено всего 710237,09</t>
  </si>
  <si>
    <t>* водоотведение на СОИ- 30875,15</t>
  </si>
  <si>
    <t>* холодная вода на СОИ - 19989,93</t>
  </si>
  <si>
    <t>* электроэнергия на СОИ- 19158,27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</si>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</sst>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4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19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166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43" fontId="20" fillId="0" borderId="0" xfId="0" applyNumberFormat="1" applyFont="1"/>
    <xf numFmtId="0" fontId="3" fillId="0" borderId="5" xfId="0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2" zoomScaleSheetLayoutView="100" workbookViewId="0">
      <selection activeCell="A29" sqref="A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6.7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75</v>
      </c>
      <c r="B3" s="69"/>
      <c r="C3" s="69"/>
      <c r="D3" s="69"/>
      <c r="E3" s="69"/>
    </row>
    <row r="4" spans="1:5" s="1" customFormat="1" ht="15.75" x14ac:dyDescent="0.25">
      <c r="A4" s="18" t="s">
        <v>13</v>
      </c>
      <c r="B4" s="3"/>
      <c r="C4" s="3"/>
      <c r="D4" s="45"/>
      <c r="E4" s="27" t="s">
        <v>76</v>
      </c>
    </row>
    <row r="5" spans="1:5" x14ac:dyDescent="0.25">
      <c r="A5" s="26"/>
      <c r="B5" s="3"/>
      <c r="C5" s="3"/>
      <c r="D5" s="3"/>
      <c r="E5" s="3"/>
    </row>
    <row r="6" spans="1:5" ht="15" customHeight="1" x14ac:dyDescent="0.25">
      <c r="A6" s="70" t="s">
        <v>0</v>
      </c>
      <c r="B6" s="70"/>
      <c r="C6" s="70"/>
      <c r="D6" s="70"/>
      <c r="E6" s="70"/>
    </row>
    <row r="7" spans="1:5" ht="17.25" customHeight="1" x14ac:dyDescent="0.25">
      <c r="A7" s="71" t="s">
        <v>27</v>
      </c>
      <c r="B7" s="71"/>
      <c r="C7" s="71"/>
      <c r="D7" s="71"/>
      <c r="E7" s="71"/>
    </row>
    <row r="8" spans="1:5" ht="17.25" customHeight="1" x14ac:dyDescent="0.25">
      <c r="A8" s="73" t="s">
        <v>1</v>
      </c>
      <c r="B8" s="73"/>
      <c r="C8" s="73"/>
      <c r="D8" s="73"/>
      <c r="E8" s="73"/>
    </row>
    <row r="9" spans="1:5" ht="14.25" customHeight="1" x14ac:dyDescent="0.25">
      <c r="A9" s="70" t="s">
        <v>37</v>
      </c>
      <c r="B9" s="70"/>
      <c r="C9" s="70"/>
      <c r="D9" s="70"/>
      <c r="E9" s="70"/>
    </row>
    <row r="10" spans="1:5" ht="22.5" customHeight="1" x14ac:dyDescent="0.25">
      <c r="A10" s="74" t="s">
        <v>14</v>
      </c>
      <c r="B10" s="75"/>
      <c r="C10" s="75"/>
      <c r="D10" s="75"/>
      <c r="E10" s="75"/>
    </row>
    <row r="11" spans="1:5" ht="34.5" customHeight="1" x14ac:dyDescent="0.25">
      <c r="A11" s="70" t="s">
        <v>38</v>
      </c>
      <c r="B11" s="70"/>
      <c r="C11" s="70"/>
      <c r="D11" s="70"/>
      <c r="E11" s="70"/>
    </row>
    <row r="12" spans="1:5" ht="18" customHeight="1" x14ac:dyDescent="0.25">
      <c r="A12" s="73" t="s">
        <v>15</v>
      </c>
      <c r="B12" s="76"/>
      <c r="C12" s="76"/>
      <c r="D12" s="76"/>
      <c r="E12" s="76"/>
    </row>
    <row r="13" spans="1:5" ht="15" customHeight="1" x14ac:dyDescent="0.25">
      <c r="A13" s="70" t="s">
        <v>24</v>
      </c>
      <c r="B13" s="70"/>
      <c r="C13" s="70"/>
      <c r="D13" s="70"/>
      <c r="E13" s="70"/>
    </row>
    <row r="14" spans="1:5" ht="15" customHeight="1" x14ac:dyDescent="0.25">
      <c r="A14" s="73" t="s">
        <v>2</v>
      </c>
      <c r="B14" s="76"/>
      <c r="C14" s="76"/>
      <c r="D14" s="76"/>
      <c r="E14" s="76"/>
    </row>
    <row r="15" spans="1:5" ht="18.75" customHeight="1" x14ac:dyDescent="0.25">
      <c r="A15" s="70" t="s">
        <v>48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7" ht="36.75" customHeight="1" x14ac:dyDescent="0.25">
      <c r="A17" s="70" t="s">
        <v>17</v>
      </c>
      <c r="B17" s="70"/>
      <c r="C17" s="70"/>
      <c r="D17" s="70"/>
      <c r="E17" s="70"/>
    </row>
    <row r="18" spans="1:7" ht="69" customHeight="1" x14ac:dyDescent="0.25">
      <c r="A18" s="70" t="s">
        <v>28</v>
      </c>
      <c r="B18" s="70"/>
      <c r="C18" s="70"/>
      <c r="D18" s="70"/>
      <c r="E18" s="70"/>
    </row>
    <row r="19" spans="1:7" ht="35.25" customHeight="1" x14ac:dyDescent="0.25">
      <c r="A19" s="72" t="s">
        <v>29</v>
      </c>
      <c r="B19" s="72"/>
      <c r="C19" s="72"/>
      <c r="D19" s="72"/>
      <c r="E19" s="72"/>
    </row>
    <row r="20" spans="1:7" ht="19.5" customHeight="1" x14ac:dyDescent="0.25">
      <c r="A20" s="72"/>
      <c r="B20" s="72"/>
      <c r="C20" s="72"/>
      <c r="D20" s="72"/>
      <c r="E20" s="72"/>
      <c r="F20" s="2">
        <v>1966.5</v>
      </c>
      <c r="G20" s="2">
        <v>3</v>
      </c>
    </row>
    <row r="21" spans="1:7" ht="135" x14ac:dyDescent="0.25">
      <c r="A21" s="21" t="s">
        <v>7</v>
      </c>
      <c r="B21" s="21" t="s">
        <v>10</v>
      </c>
      <c r="C21" s="21" t="s">
        <v>3</v>
      </c>
      <c r="D21" s="21" t="s">
        <v>9</v>
      </c>
      <c r="E21" s="21" t="s">
        <v>8</v>
      </c>
    </row>
    <row r="22" spans="1:7" ht="78.75" x14ac:dyDescent="0.25">
      <c r="A22" s="16" t="s">
        <v>40</v>
      </c>
      <c r="B22" s="23" t="s">
        <v>41</v>
      </c>
      <c r="C22" s="21" t="s">
        <v>4</v>
      </c>
      <c r="D22" s="21">
        <v>16.59</v>
      </c>
      <c r="E22" s="22">
        <f>D22*F20*G20</f>
        <v>97872.705000000002</v>
      </c>
    </row>
    <row r="23" spans="1:7" ht="38.25" x14ac:dyDescent="0.25">
      <c r="A23" s="6" t="s">
        <v>22</v>
      </c>
      <c r="B23" s="23" t="s">
        <v>23</v>
      </c>
      <c r="C23" s="21" t="s">
        <v>4</v>
      </c>
      <c r="D23" s="21">
        <v>0</v>
      </c>
      <c r="E23" s="22">
        <v>0</v>
      </c>
    </row>
    <row r="24" spans="1:7" x14ac:dyDescent="0.25">
      <c r="A24" s="6" t="s">
        <v>42</v>
      </c>
      <c r="B24" s="23" t="s">
        <v>25</v>
      </c>
      <c r="C24" s="21" t="s">
        <v>4</v>
      </c>
      <c r="D24" s="21">
        <v>6.06</v>
      </c>
      <c r="E24" s="22">
        <f>D24*F20*G20</f>
        <v>35750.97</v>
      </c>
    </row>
    <row r="25" spans="1:7" x14ac:dyDescent="0.25">
      <c r="A25" s="6" t="s">
        <v>47</v>
      </c>
      <c r="B25" s="23" t="s">
        <v>49</v>
      </c>
      <c r="C25" s="21" t="s">
        <v>31</v>
      </c>
      <c r="D25" s="21"/>
      <c r="E25" s="22">
        <v>8004.26</v>
      </c>
    </row>
    <row r="26" spans="1:7" x14ac:dyDescent="0.25">
      <c r="A26" s="6" t="s">
        <v>45</v>
      </c>
      <c r="B26" s="23" t="s">
        <v>49</v>
      </c>
      <c r="C26" s="21" t="s">
        <v>31</v>
      </c>
      <c r="D26" s="21"/>
      <c r="E26" s="17">
        <v>5112.7299999999996</v>
      </c>
    </row>
    <row r="27" spans="1:7" x14ac:dyDescent="0.25">
      <c r="A27" s="6" t="s">
        <v>46</v>
      </c>
      <c r="B27" s="23" t="s">
        <v>49</v>
      </c>
      <c r="C27" s="21" t="s">
        <v>31</v>
      </c>
      <c r="D27" s="21"/>
      <c r="E27" s="22">
        <v>5567.8</v>
      </c>
    </row>
    <row r="28" spans="1:7" x14ac:dyDescent="0.25">
      <c r="A28" s="6" t="s">
        <v>30</v>
      </c>
      <c r="B28" s="23" t="s">
        <v>49</v>
      </c>
      <c r="C28" s="21" t="s">
        <v>31</v>
      </c>
      <c r="D28" s="21"/>
      <c r="E28" s="22">
        <f>600+569.09</f>
        <v>1169.0900000000001</v>
      </c>
    </row>
    <row r="29" spans="1:7" s="53" customFormat="1" ht="60" x14ac:dyDescent="0.25">
      <c r="A29" s="49" t="s">
        <v>77</v>
      </c>
      <c r="B29" s="50" t="s">
        <v>78</v>
      </c>
      <c r="C29" s="51" t="s">
        <v>31</v>
      </c>
      <c r="D29" s="51"/>
      <c r="E29" s="52">
        <v>1636</v>
      </c>
    </row>
    <row r="30" spans="1:7" x14ac:dyDescent="0.25">
      <c r="A30" s="19"/>
      <c r="B30" s="23"/>
      <c r="C30" s="21"/>
      <c r="D30" s="20"/>
      <c r="E30" s="22"/>
    </row>
    <row r="31" spans="1:7" s="11" customFormat="1" ht="14.25" x14ac:dyDescent="0.2">
      <c r="A31" s="7" t="s">
        <v>26</v>
      </c>
      <c r="B31" s="8"/>
      <c r="C31" s="9"/>
      <c r="D31" s="9"/>
      <c r="E31" s="10">
        <f>SUM(E22:E30)</f>
        <v>155113.55499999999</v>
      </c>
    </row>
    <row r="33" spans="1:5" ht="34.5" customHeight="1" x14ac:dyDescent="0.25">
      <c r="A33" s="78" t="s">
        <v>79</v>
      </c>
      <c r="B33" s="78"/>
      <c r="C33" s="78"/>
      <c r="D33" s="78"/>
      <c r="E33" s="78"/>
    </row>
    <row r="34" spans="1:5" ht="34.5" customHeight="1" x14ac:dyDescent="0.25">
      <c r="A34" s="70" t="s">
        <v>21</v>
      </c>
      <c r="B34" s="70"/>
      <c r="C34" s="70"/>
      <c r="D34" s="70"/>
      <c r="E34" s="70"/>
    </row>
    <row r="35" spans="1:5" ht="19.5" customHeight="1" x14ac:dyDescent="0.25">
      <c r="A35" s="70" t="s">
        <v>20</v>
      </c>
      <c r="B35" s="70"/>
      <c r="C35" s="70"/>
      <c r="D35" s="70"/>
      <c r="E35" s="70"/>
    </row>
    <row r="36" spans="1:5" ht="33" customHeight="1" x14ac:dyDescent="0.25">
      <c r="A36" s="70" t="s">
        <v>32</v>
      </c>
      <c r="B36" s="70"/>
      <c r="C36" s="70"/>
      <c r="D36" s="70"/>
      <c r="E36" s="70"/>
    </row>
    <row r="37" spans="1:5" x14ac:dyDescent="0.25">
      <c r="A37" s="70" t="s">
        <v>18</v>
      </c>
      <c r="B37" s="70"/>
      <c r="C37" s="70"/>
      <c r="D37" s="70"/>
      <c r="E37" s="70"/>
    </row>
    <row r="38" spans="1:5" x14ac:dyDescent="0.25">
      <c r="A38" s="79" t="s">
        <v>5</v>
      </c>
      <c r="B38" s="79"/>
      <c r="C38" s="79"/>
      <c r="D38" s="79"/>
      <c r="E38" s="79"/>
    </row>
    <row r="39" spans="1:5" x14ac:dyDescent="0.25">
      <c r="A39" s="70" t="s">
        <v>18</v>
      </c>
      <c r="B39" s="70"/>
      <c r="C39" s="70"/>
      <c r="D39" s="70"/>
      <c r="E39" s="70"/>
    </row>
    <row r="40" spans="1:5" x14ac:dyDescent="0.25">
      <c r="A40" s="80" t="s">
        <v>50</v>
      </c>
      <c r="B40" s="80"/>
      <c r="C40" s="80"/>
      <c r="D40" s="80"/>
      <c r="E40" s="4"/>
    </row>
    <row r="41" spans="1:5" x14ac:dyDescent="0.25">
      <c r="B41" s="77" t="s">
        <v>19</v>
      </c>
      <c r="C41" s="77"/>
      <c r="D41" s="77"/>
      <c r="E41" s="5" t="s">
        <v>6</v>
      </c>
    </row>
    <row r="42" spans="1:5" x14ac:dyDescent="0.25">
      <c r="A42" s="25"/>
      <c r="B42" s="25"/>
      <c r="C42" s="25"/>
      <c r="D42" s="25"/>
      <c r="E42" s="25"/>
    </row>
    <row r="43" spans="1:5" x14ac:dyDescent="0.25">
      <c r="A43" s="81" t="s">
        <v>53</v>
      </c>
      <c r="B43" s="81"/>
      <c r="C43" s="81"/>
      <c r="D43" s="81"/>
      <c r="E43" s="4"/>
    </row>
    <row r="44" spans="1:5" x14ac:dyDescent="0.25">
      <c r="B44" s="77" t="s">
        <v>19</v>
      </c>
      <c r="C44" s="77"/>
      <c r="D44" s="77"/>
      <c r="E44" s="5" t="s">
        <v>6</v>
      </c>
    </row>
    <row r="46" spans="1:5" x14ac:dyDescent="0.25">
      <c r="A46" s="2" t="s">
        <v>51</v>
      </c>
    </row>
    <row r="47" spans="1:5" x14ac:dyDescent="0.25">
      <c r="A47" s="11" t="s">
        <v>33</v>
      </c>
    </row>
    <row r="48" spans="1:5" x14ac:dyDescent="0.25">
      <c r="A48" s="2" t="s">
        <v>39</v>
      </c>
      <c r="B48" s="12">
        <v>63789.22</v>
      </c>
    </row>
    <row r="49" spans="1:2" ht="30" x14ac:dyDescent="0.25">
      <c r="A49" s="24" t="s">
        <v>80</v>
      </c>
      <c r="B49" s="13"/>
    </row>
    <row r="50" spans="1:2" x14ac:dyDescent="0.25">
      <c r="A50" s="2" t="s">
        <v>34</v>
      </c>
      <c r="B50" s="13">
        <v>168996.97</v>
      </c>
    </row>
    <row r="51" spans="1:2" x14ac:dyDescent="0.25">
      <c r="A51" s="24" t="s">
        <v>43</v>
      </c>
      <c r="B51" s="13">
        <f>3*150</f>
        <v>450</v>
      </c>
    </row>
    <row r="52" spans="1:2" x14ac:dyDescent="0.25">
      <c r="A52" s="24" t="s">
        <v>44</v>
      </c>
      <c r="B52" s="13">
        <f>3*150</f>
        <v>450</v>
      </c>
    </row>
    <row r="53" spans="1:2" ht="30" x14ac:dyDescent="0.25">
      <c r="A53" s="24" t="s">
        <v>36</v>
      </c>
      <c r="B53" s="13">
        <f>E31</f>
        <v>155113.55499999999</v>
      </c>
    </row>
    <row r="54" spans="1:2" x14ac:dyDescent="0.25">
      <c r="A54" s="14" t="s">
        <v>35</v>
      </c>
      <c r="B54" s="15">
        <f>B48+B50+B51+B52-B53</f>
        <v>78572.635000000009</v>
      </c>
    </row>
    <row r="56" spans="1:2" x14ac:dyDescent="0.25">
      <c r="B56" s="2">
        <v>63789.22</v>
      </c>
    </row>
  </sheetData>
  <mergeCells count="29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5" zoomScaleSheetLayoutView="100" workbookViewId="0">
      <selection activeCell="A30" sqref="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6.7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81</v>
      </c>
      <c r="B3" s="69"/>
      <c r="C3" s="69"/>
      <c r="D3" s="69"/>
      <c r="E3" s="69"/>
    </row>
    <row r="4" spans="1:5" s="1" customFormat="1" ht="15.75" x14ac:dyDescent="0.25">
      <c r="A4" s="18" t="s">
        <v>13</v>
      </c>
      <c r="B4" s="3"/>
      <c r="C4" s="3"/>
      <c r="D4" s="45"/>
      <c r="E4" s="27" t="s">
        <v>82</v>
      </c>
    </row>
    <row r="5" spans="1:5" x14ac:dyDescent="0.25">
      <c r="A5" s="48"/>
      <c r="B5" s="3"/>
      <c r="C5" s="3"/>
      <c r="D5" s="3"/>
      <c r="E5" s="3"/>
    </row>
    <row r="6" spans="1:5" ht="15" customHeight="1" x14ac:dyDescent="0.25">
      <c r="A6" s="70" t="s">
        <v>0</v>
      </c>
      <c r="B6" s="70"/>
      <c r="C6" s="70"/>
      <c r="D6" s="70"/>
      <c r="E6" s="70"/>
    </row>
    <row r="7" spans="1:5" ht="17.25" customHeight="1" x14ac:dyDescent="0.25">
      <c r="A7" s="71" t="s">
        <v>27</v>
      </c>
      <c r="B7" s="71"/>
      <c r="C7" s="71"/>
      <c r="D7" s="71"/>
      <c r="E7" s="71"/>
    </row>
    <row r="8" spans="1:5" ht="17.25" customHeight="1" x14ac:dyDescent="0.25">
      <c r="A8" s="73" t="s">
        <v>1</v>
      </c>
      <c r="B8" s="73"/>
      <c r="C8" s="73"/>
      <c r="D8" s="73"/>
      <c r="E8" s="73"/>
    </row>
    <row r="9" spans="1:5" ht="14.25" customHeight="1" x14ac:dyDescent="0.25">
      <c r="A9" s="70" t="s">
        <v>37</v>
      </c>
      <c r="B9" s="70"/>
      <c r="C9" s="70"/>
      <c r="D9" s="70"/>
      <c r="E9" s="70"/>
    </row>
    <row r="10" spans="1:5" ht="22.5" customHeight="1" x14ac:dyDescent="0.25">
      <c r="A10" s="74" t="s">
        <v>14</v>
      </c>
      <c r="B10" s="75"/>
      <c r="C10" s="75"/>
      <c r="D10" s="75"/>
      <c r="E10" s="75"/>
    </row>
    <row r="11" spans="1:5" ht="34.5" customHeight="1" x14ac:dyDescent="0.25">
      <c r="A11" s="70" t="s">
        <v>38</v>
      </c>
      <c r="B11" s="70"/>
      <c r="C11" s="70"/>
      <c r="D11" s="70"/>
      <c r="E11" s="70"/>
    </row>
    <row r="12" spans="1:5" ht="18" customHeight="1" x14ac:dyDescent="0.25">
      <c r="A12" s="73" t="s">
        <v>15</v>
      </c>
      <c r="B12" s="76"/>
      <c r="C12" s="76"/>
      <c r="D12" s="76"/>
      <c r="E12" s="76"/>
    </row>
    <row r="13" spans="1:5" ht="15" customHeight="1" x14ac:dyDescent="0.25">
      <c r="A13" s="70" t="s">
        <v>24</v>
      </c>
      <c r="B13" s="70"/>
      <c r="C13" s="70"/>
      <c r="D13" s="70"/>
      <c r="E13" s="70"/>
    </row>
    <row r="14" spans="1:5" ht="15" customHeight="1" x14ac:dyDescent="0.25">
      <c r="A14" s="73" t="s">
        <v>2</v>
      </c>
      <c r="B14" s="76"/>
      <c r="C14" s="76"/>
      <c r="D14" s="76"/>
      <c r="E14" s="76"/>
    </row>
    <row r="15" spans="1:5" ht="18.75" customHeight="1" x14ac:dyDescent="0.25">
      <c r="A15" s="70" t="s">
        <v>48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7" ht="36.75" customHeight="1" x14ac:dyDescent="0.25">
      <c r="A17" s="70" t="s">
        <v>17</v>
      </c>
      <c r="B17" s="70"/>
      <c r="C17" s="70"/>
      <c r="D17" s="70"/>
      <c r="E17" s="70"/>
    </row>
    <row r="18" spans="1:7" ht="69" customHeight="1" x14ac:dyDescent="0.25">
      <c r="A18" s="70" t="s">
        <v>28</v>
      </c>
      <c r="B18" s="70"/>
      <c r="C18" s="70"/>
      <c r="D18" s="70"/>
      <c r="E18" s="70"/>
    </row>
    <row r="19" spans="1:7" ht="35.25" customHeight="1" x14ac:dyDescent="0.25">
      <c r="A19" s="72" t="s">
        <v>29</v>
      </c>
      <c r="B19" s="72"/>
      <c r="C19" s="72"/>
      <c r="D19" s="72"/>
      <c r="E19" s="72"/>
    </row>
    <row r="20" spans="1:7" ht="19.5" customHeight="1" x14ac:dyDescent="0.25">
      <c r="A20" s="72"/>
      <c r="B20" s="72"/>
      <c r="C20" s="72"/>
      <c r="D20" s="72"/>
      <c r="E20" s="72"/>
      <c r="F20" s="2">
        <v>1966.5</v>
      </c>
      <c r="G20" s="2">
        <v>3</v>
      </c>
    </row>
    <row r="21" spans="1:7" ht="135" x14ac:dyDescent="0.25">
      <c r="A21" s="21" t="s">
        <v>7</v>
      </c>
      <c r="B21" s="21" t="s">
        <v>10</v>
      </c>
      <c r="C21" s="21" t="s">
        <v>3</v>
      </c>
      <c r="D21" s="21" t="s">
        <v>9</v>
      </c>
      <c r="E21" s="21" t="s">
        <v>8</v>
      </c>
    </row>
    <row r="22" spans="1:7" ht="78.75" x14ac:dyDescent="0.25">
      <c r="A22" s="16" t="s">
        <v>40</v>
      </c>
      <c r="B22" s="23" t="s">
        <v>41</v>
      </c>
      <c r="C22" s="21" t="s">
        <v>4</v>
      </c>
      <c r="D22" s="21">
        <v>16.59</v>
      </c>
      <c r="E22" s="22">
        <f>D22*F20*G20</f>
        <v>97872.705000000002</v>
      </c>
    </row>
    <row r="23" spans="1:7" ht="38.25" x14ac:dyDescent="0.25">
      <c r="A23" s="6" t="s">
        <v>22</v>
      </c>
      <c r="B23" s="23" t="s">
        <v>23</v>
      </c>
      <c r="C23" s="21" t="s">
        <v>4</v>
      </c>
      <c r="D23" s="21">
        <v>0</v>
      </c>
      <c r="E23" s="22">
        <v>0</v>
      </c>
    </row>
    <row r="24" spans="1:7" x14ac:dyDescent="0.25">
      <c r="A24" s="6" t="s">
        <v>42</v>
      </c>
      <c r="B24" s="23" t="s">
        <v>25</v>
      </c>
      <c r="C24" s="21" t="s">
        <v>4</v>
      </c>
      <c r="D24" s="21">
        <v>6.06</v>
      </c>
      <c r="E24" s="22">
        <f>D24*F20*G20</f>
        <v>35750.97</v>
      </c>
    </row>
    <row r="25" spans="1:7" x14ac:dyDescent="0.25">
      <c r="A25" s="6" t="s">
        <v>47</v>
      </c>
      <c r="B25" s="23" t="s">
        <v>83</v>
      </c>
      <c r="C25" s="21" t="s">
        <v>31</v>
      </c>
      <c r="D25" s="21"/>
      <c r="E25" s="22">
        <v>6761.27</v>
      </c>
    </row>
    <row r="26" spans="1:7" x14ac:dyDescent="0.25">
      <c r="A26" s="6" t="s">
        <v>45</v>
      </c>
      <c r="B26" s="23" t="s">
        <v>83</v>
      </c>
      <c r="C26" s="21" t="s">
        <v>31</v>
      </c>
      <c r="D26" s="21"/>
      <c r="E26" s="17">
        <v>4318.78</v>
      </c>
    </row>
    <row r="27" spans="1:7" x14ac:dyDescent="0.25">
      <c r="A27" s="6" t="s">
        <v>46</v>
      </c>
      <c r="B27" s="23" t="s">
        <v>83</v>
      </c>
      <c r="C27" s="21" t="s">
        <v>31</v>
      </c>
      <c r="D27" s="21"/>
      <c r="E27" s="22">
        <v>4248.6000000000004</v>
      </c>
    </row>
    <row r="28" spans="1:7" x14ac:dyDescent="0.25">
      <c r="A28" s="6" t="s">
        <v>30</v>
      </c>
      <c r="B28" s="23" t="s">
        <v>83</v>
      </c>
      <c r="C28" s="21" t="s">
        <v>31</v>
      </c>
      <c r="D28" s="21"/>
      <c r="E28" s="22">
        <v>2736.47</v>
      </c>
    </row>
    <row r="29" spans="1:7" x14ac:dyDescent="0.25">
      <c r="A29" s="36" t="s">
        <v>52</v>
      </c>
      <c r="B29" s="23" t="s">
        <v>83</v>
      </c>
      <c r="C29" s="58" t="s">
        <v>31</v>
      </c>
      <c r="D29" s="58"/>
      <c r="E29" s="59">
        <v>534.05999999999995</v>
      </c>
    </row>
    <row r="30" spans="1:7" x14ac:dyDescent="0.25">
      <c r="A30" s="36" t="s">
        <v>84</v>
      </c>
      <c r="B30" s="23" t="s">
        <v>83</v>
      </c>
      <c r="C30" s="58" t="s">
        <v>31</v>
      </c>
      <c r="D30" s="58"/>
      <c r="E30" s="59">
        <v>500</v>
      </c>
    </row>
    <row r="31" spans="1:7" x14ac:dyDescent="0.25">
      <c r="A31" s="36" t="s">
        <v>85</v>
      </c>
      <c r="B31" s="57" t="s">
        <v>87</v>
      </c>
      <c r="C31" s="58" t="s">
        <v>88</v>
      </c>
      <c r="D31" s="58">
        <v>8</v>
      </c>
      <c r="E31" s="59">
        <f>D31*260.07</f>
        <v>2080.56</v>
      </c>
    </row>
    <row r="32" spans="1:7" s="53" customFormat="1" x14ac:dyDescent="0.25">
      <c r="A32" s="49" t="s">
        <v>86</v>
      </c>
      <c r="B32" s="50" t="s">
        <v>87</v>
      </c>
      <c r="C32" s="51" t="s">
        <v>88</v>
      </c>
      <c r="D32" s="51">
        <v>5.4</v>
      </c>
      <c r="E32" s="59">
        <f>D32*260.07</f>
        <v>1404.3780000000002</v>
      </c>
    </row>
    <row r="33" spans="1:5" x14ac:dyDescent="0.25">
      <c r="A33" s="19"/>
      <c r="B33" s="23"/>
      <c r="C33" s="21"/>
      <c r="D33" s="20"/>
      <c r="E33" s="22"/>
    </row>
    <row r="34" spans="1:5" s="11" customFormat="1" ht="14.25" x14ac:dyDescent="0.2">
      <c r="A34" s="7" t="s">
        <v>26</v>
      </c>
      <c r="B34" s="8"/>
      <c r="C34" s="9"/>
      <c r="D34" s="9"/>
      <c r="E34" s="10">
        <f>SUM(E22:E33)</f>
        <v>156207.79299999998</v>
      </c>
    </row>
    <row r="36" spans="1:5" ht="34.5" customHeight="1" x14ac:dyDescent="0.25">
      <c r="A36" s="78" t="s">
        <v>89</v>
      </c>
      <c r="B36" s="78"/>
      <c r="C36" s="78"/>
      <c r="D36" s="78"/>
      <c r="E36" s="78"/>
    </row>
    <row r="37" spans="1:5" ht="34.5" customHeight="1" x14ac:dyDescent="0.25">
      <c r="A37" s="70" t="s">
        <v>21</v>
      </c>
      <c r="B37" s="70"/>
      <c r="C37" s="70"/>
      <c r="D37" s="70"/>
      <c r="E37" s="70"/>
    </row>
    <row r="38" spans="1:5" ht="19.5" customHeight="1" x14ac:dyDescent="0.25">
      <c r="A38" s="70" t="s">
        <v>20</v>
      </c>
      <c r="B38" s="70"/>
      <c r="C38" s="70"/>
      <c r="D38" s="70"/>
      <c r="E38" s="70"/>
    </row>
    <row r="39" spans="1:5" ht="33" customHeight="1" x14ac:dyDescent="0.25">
      <c r="A39" s="70" t="s">
        <v>32</v>
      </c>
      <c r="B39" s="70"/>
      <c r="C39" s="70"/>
      <c r="D39" s="70"/>
      <c r="E39" s="70"/>
    </row>
    <row r="40" spans="1:5" x14ac:dyDescent="0.25">
      <c r="A40" s="70" t="s">
        <v>18</v>
      </c>
      <c r="B40" s="70"/>
      <c r="C40" s="70"/>
      <c r="D40" s="70"/>
      <c r="E40" s="70"/>
    </row>
    <row r="41" spans="1:5" x14ac:dyDescent="0.25">
      <c r="A41" s="79" t="s">
        <v>5</v>
      </c>
      <c r="B41" s="79"/>
      <c r="C41" s="79"/>
      <c r="D41" s="79"/>
      <c r="E41" s="79"/>
    </row>
    <row r="42" spans="1:5" x14ac:dyDescent="0.25">
      <c r="A42" s="70" t="s">
        <v>18</v>
      </c>
      <c r="B42" s="70"/>
      <c r="C42" s="70"/>
      <c r="D42" s="70"/>
      <c r="E42" s="70"/>
    </row>
    <row r="43" spans="1:5" x14ac:dyDescent="0.25">
      <c r="A43" s="80" t="s">
        <v>50</v>
      </c>
      <c r="B43" s="80"/>
      <c r="C43" s="80"/>
      <c r="D43" s="80"/>
      <c r="E43" s="4"/>
    </row>
    <row r="44" spans="1:5" x14ac:dyDescent="0.25">
      <c r="B44" s="77" t="s">
        <v>19</v>
      </c>
      <c r="C44" s="77"/>
      <c r="D44" s="77"/>
      <c r="E44" s="5" t="s">
        <v>6</v>
      </c>
    </row>
    <row r="45" spans="1:5" x14ac:dyDescent="0.25">
      <c r="A45" s="47"/>
      <c r="B45" s="47"/>
      <c r="C45" s="47"/>
      <c r="D45" s="47"/>
      <c r="E45" s="47"/>
    </row>
    <row r="46" spans="1:5" x14ac:dyDescent="0.25">
      <c r="A46" s="81" t="s">
        <v>53</v>
      </c>
      <c r="B46" s="81"/>
      <c r="C46" s="81"/>
      <c r="D46" s="81"/>
      <c r="E46" s="4"/>
    </row>
    <row r="47" spans="1:5" x14ac:dyDescent="0.25">
      <c r="B47" s="77" t="s">
        <v>19</v>
      </c>
      <c r="C47" s="77"/>
      <c r="D47" s="77"/>
      <c r="E47" s="5" t="s">
        <v>6</v>
      </c>
    </row>
    <row r="49" spans="1:2" x14ac:dyDescent="0.25">
      <c r="A49" s="2" t="s">
        <v>51</v>
      </c>
    </row>
    <row r="50" spans="1:2" x14ac:dyDescent="0.25">
      <c r="A50" s="11" t="s">
        <v>33</v>
      </c>
    </row>
    <row r="51" spans="1:2" x14ac:dyDescent="0.25">
      <c r="A51" s="2" t="s">
        <v>39</v>
      </c>
      <c r="B51" s="12">
        <f>'1кв'!B54</f>
        <v>78572.635000000009</v>
      </c>
    </row>
    <row r="52" spans="1:2" ht="30" x14ac:dyDescent="0.25">
      <c r="A52" s="46" t="s">
        <v>90</v>
      </c>
      <c r="B52" s="13"/>
    </row>
    <row r="53" spans="1:2" x14ac:dyDescent="0.25">
      <c r="A53" s="2" t="s">
        <v>34</v>
      </c>
      <c r="B53" s="13">
        <v>179629.11</v>
      </c>
    </row>
    <row r="54" spans="1:2" x14ac:dyDescent="0.25">
      <c r="A54" s="46" t="s">
        <v>43</v>
      </c>
      <c r="B54" s="13">
        <f>3*150</f>
        <v>450</v>
      </c>
    </row>
    <row r="55" spans="1:2" x14ac:dyDescent="0.25">
      <c r="A55" s="46" t="s">
        <v>44</v>
      </c>
      <c r="B55" s="13">
        <f>3*150</f>
        <v>450</v>
      </c>
    </row>
    <row r="56" spans="1:2" ht="30" x14ac:dyDescent="0.25">
      <c r="A56" s="46" t="s">
        <v>36</v>
      </c>
      <c r="B56" s="13">
        <f>E34</f>
        <v>156207.79299999998</v>
      </c>
    </row>
    <row r="57" spans="1:2" x14ac:dyDescent="0.25">
      <c r="A57" s="14" t="s">
        <v>35</v>
      </c>
      <c r="B57" s="15">
        <f>B51+B53+B54+B55-B56</f>
        <v>102893.95200000002</v>
      </c>
    </row>
  </sheetData>
  <mergeCells count="29">
    <mergeCell ref="A42:E42"/>
    <mergeCell ref="A43:D43"/>
    <mergeCell ref="B44:D44"/>
    <mergeCell ref="A46:D46"/>
    <mergeCell ref="B47:D47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2" zoomScaleSheetLayoutView="100" workbookViewId="0">
      <selection activeCell="K33" sqref="K3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6.7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91</v>
      </c>
      <c r="B3" s="69"/>
      <c r="C3" s="69"/>
      <c r="D3" s="69"/>
      <c r="E3" s="69"/>
    </row>
    <row r="4" spans="1:5" s="1" customFormat="1" ht="15.75" x14ac:dyDescent="0.25">
      <c r="A4" s="18" t="s">
        <v>13</v>
      </c>
      <c r="B4" s="3"/>
      <c r="C4" s="3"/>
      <c r="D4" s="45"/>
      <c r="E4" s="27" t="s">
        <v>92</v>
      </c>
    </row>
    <row r="5" spans="1:5" x14ac:dyDescent="0.25">
      <c r="A5" s="56"/>
      <c r="B5" s="3"/>
      <c r="C5" s="3"/>
      <c r="D5" s="3"/>
      <c r="E5" s="3"/>
    </row>
    <row r="6" spans="1:5" ht="15" customHeight="1" x14ac:dyDescent="0.25">
      <c r="A6" s="70" t="s">
        <v>0</v>
      </c>
      <c r="B6" s="70"/>
      <c r="C6" s="70"/>
      <c r="D6" s="70"/>
      <c r="E6" s="70"/>
    </row>
    <row r="7" spans="1:5" ht="17.25" customHeight="1" x14ac:dyDescent="0.25">
      <c r="A7" s="71" t="s">
        <v>27</v>
      </c>
      <c r="B7" s="71"/>
      <c r="C7" s="71"/>
      <c r="D7" s="71"/>
      <c r="E7" s="71"/>
    </row>
    <row r="8" spans="1:5" ht="17.25" customHeight="1" x14ac:dyDescent="0.25">
      <c r="A8" s="73" t="s">
        <v>1</v>
      </c>
      <c r="B8" s="73"/>
      <c r="C8" s="73"/>
      <c r="D8" s="73"/>
      <c r="E8" s="73"/>
    </row>
    <row r="9" spans="1:5" ht="14.25" customHeight="1" x14ac:dyDescent="0.25">
      <c r="A9" s="70" t="s">
        <v>37</v>
      </c>
      <c r="B9" s="70"/>
      <c r="C9" s="70"/>
      <c r="D9" s="70"/>
      <c r="E9" s="70"/>
    </row>
    <row r="10" spans="1:5" ht="22.5" customHeight="1" x14ac:dyDescent="0.25">
      <c r="A10" s="74" t="s">
        <v>14</v>
      </c>
      <c r="B10" s="75"/>
      <c r="C10" s="75"/>
      <c r="D10" s="75"/>
      <c r="E10" s="75"/>
    </row>
    <row r="11" spans="1:5" ht="34.5" customHeight="1" x14ac:dyDescent="0.25">
      <c r="A11" s="70" t="s">
        <v>38</v>
      </c>
      <c r="B11" s="70"/>
      <c r="C11" s="70"/>
      <c r="D11" s="70"/>
      <c r="E11" s="70"/>
    </row>
    <row r="12" spans="1:5" ht="18" customHeight="1" x14ac:dyDescent="0.25">
      <c r="A12" s="73" t="s">
        <v>15</v>
      </c>
      <c r="B12" s="76"/>
      <c r="C12" s="76"/>
      <c r="D12" s="76"/>
      <c r="E12" s="76"/>
    </row>
    <row r="13" spans="1:5" ht="15" customHeight="1" x14ac:dyDescent="0.25">
      <c r="A13" s="70" t="s">
        <v>24</v>
      </c>
      <c r="B13" s="70"/>
      <c r="C13" s="70"/>
      <c r="D13" s="70"/>
      <c r="E13" s="70"/>
    </row>
    <row r="14" spans="1:5" ht="15" customHeight="1" x14ac:dyDescent="0.25">
      <c r="A14" s="73" t="s">
        <v>2</v>
      </c>
      <c r="B14" s="76"/>
      <c r="C14" s="76"/>
      <c r="D14" s="76"/>
      <c r="E14" s="76"/>
    </row>
    <row r="15" spans="1:5" ht="18.75" customHeight="1" x14ac:dyDescent="0.25">
      <c r="A15" s="70" t="s">
        <v>48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7" ht="36.75" customHeight="1" x14ac:dyDescent="0.25">
      <c r="A17" s="70" t="s">
        <v>17</v>
      </c>
      <c r="B17" s="70"/>
      <c r="C17" s="70"/>
      <c r="D17" s="70"/>
      <c r="E17" s="70"/>
    </row>
    <row r="18" spans="1:7" ht="69" customHeight="1" x14ac:dyDescent="0.25">
      <c r="A18" s="70" t="s">
        <v>28</v>
      </c>
      <c r="B18" s="70"/>
      <c r="C18" s="70"/>
      <c r="D18" s="70"/>
      <c r="E18" s="70"/>
    </row>
    <row r="19" spans="1:7" ht="35.25" customHeight="1" x14ac:dyDescent="0.25">
      <c r="A19" s="72" t="s">
        <v>29</v>
      </c>
      <c r="B19" s="72"/>
      <c r="C19" s="72"/>
      <c r="D19" s="72"/>
      <c r="E19" s="72"/>
    </row>
    <row r="20" spans="1:7" ht="19.5" customHeight="1" x14ac:dyDescent="0.25">
      <c r="A20" s="72"/>
      <c r="B20" s="72"/>
      <c r="C20" s="72"/>
      <c r="D20" s="72"/>
      <c r="E20" s="72"/>
      <c r="F20" s="2">
        <v>1966.5</v>
      </c>
      <c r="G20" s="2">
        <v>3</v>
      </c>
    </row>
    <row r="21" spans="1:7" ht="135" x14ac:dyDescent="0.25">
      <c r="A21" s="21" t="s">
        <v>7</v>
      </c>
      <c r="B21" s="21" t="s">
        <v>10</v>
      </c>
      <c r="C21" s="21" t="s">
        <v>3</v>
      </c>
      <c r="D21" s="21" t="s">
        <v>9</v>
      </c>
      <c r="E21" s="21" t="s">
        <v>8</v>
      </c>
    </row>
    <row r="22" spans="1:7" ht="78.75" x14ac:dyDescent="0.25">
      <c r="A22" s="16" t="s">
        <v>40</v>
      </c>
      <c r="B22" s="23" t="s">
        <v>41</v>
      </c>
      <c r="C22" s="21" t="s">
        <v>4</v>
      </c>
      <c r="D22" s="21">
        <v>18.2</v>
      </c>
      <c r="E22" s="22">
        <f>D22*F20*G20</f>
        <v>107370.9</v>
      </c>
    </row>
    <row r="23" spans="1:7" ht="38.25" x14ac:dyDescent="0.25">
      <c r="A23" s="6" t="s">
        <v>22</v>
      </c>
      <c r="B23" s="23" t="s">
        <v>23</v>
      </c>
      <c r="C23" s="21" t="s">
        <v>4</v>
      </c>
      <c r="D23" s="21">
        <v>0</v>
      </c>
      <c r="E23" s="22">
        <v>0</v>
      </c>
    </row>
    <row r="24" spans="1:7" x14ac:dyDescent="0.25">
      <c r="A24" s="6" t="s">
        <v>42</v>
      </c>
      <c r="B24" s="23" t="s">
        <v>25</v>
      </c>
      <c r="C24" s="21" t="s">
        <v>4</v>
      </c>
      <c r="D24" s="21">
        <v>6.51</v>
      </c>
      <c r="E24" s="22">
        <f>D24*F20*G20</f>
        <v>38405.744999999995</v>
      </c>
    </row>
    <row r="25" spans="1:7" x14ac:dyDescent="0.25">
      <c r="A25" s="6" t="s">
        <v>47</v>
      </c>
      <c r="B25" s="23" t="s">
        <v>93</v>
      </c>
      <c r="C25" s="21" t="s">
        <v>31</v>
      </c>
      <c r="D25" s="21"/>
      <c r="E25" s="22">
        <v>5884.71</v>
      </c>
    </row>
    <row r="26" spans="1:7" x14ac:dyDescent="0.25">
      <c r="A26" s="6" t="s">
        <v>45</v>
      </c>
      <c r="B26" s="23" t="s">
        <v>93</v>
      </c>
      <c r="C26" s="21" t="s">
        <v>31</v>
      </c>
      <c r="D26" s="21"/>
      <c r="E26" s="22">
        <v>3883.41</v>
      </c>
    </row>
    <row r="27" spans="1:7" x14ac:dyDescent="0.25">
      <c r="A27" s="6" t="s">
        <v>46</v>
      </c>
      <c r="B27" s="23" t="s">
        <v>93</v>
      </c>
      <c r="C27" s="21" t="s">
        <v>31</v>
      </c>
      <c r="D27" s="21"/>
      <c r="E27" s="22">
        <v>4063.17</v>
      </c>
    </row>
    <row r="28" spans="1:7" x14ac:dyDescent="0.25">
      <c r="A28" s="6" t="s">
        <v>30</v>
      </c>
      <c r="B28" s="23" t="s">
        <v>93</v>
      </c>
      <c r="C28" s="21" t="s">
        <v>31</v>
      </c>
      <c r="D28" s="21"/>
      <c r="E28" s="22">
        <v>4914.05</v>
      </c>
    </row>
    <row r="29" spans="1:7" x14ac:dyDescent="0.25">
      <c r="A29" s="36" t="s">
        <v>52</v>
      </c>
      <c r="B29" s="23" t="s">
        <v>93</v>
      </c>
      <c r="C29" s="58" t="s">
        <v>31</v>
      </c>
      <c r="D29" s="58"/>
      <c r="E29" s="22">
        <v>547.34</v>
      </c>
    </row>
    <row r="30" spans="1:7" ht="30" x14ac:dyDescent="0.25">
      <c r="A30" s="6" t="s">
        <v>95</v>
      </c>
      <c r="B30" s="23" t="s">
        <v>96</v>
      </c>
      <c r="C30" s="21" t="s">
        <v>88</v>
      </c>
      <c r="D30" s="21">
        <v>16</v>
      </c>
      <c r="E30" s="22">
        <f>D30*286.24</f>
        <v>4579.84</v>
      </c>
    </row>
    <row r="31" spans="1:7" x14ac:dyDescent="0.25">
      <c r="A31" s="19"/>
      <c r="B31" s="23"/>
      <c r="C31" s="21"/>
      <c r="D31" s="20"/>
      <c r="E31" s="22"/>
    </row>
    <row r="32" spans="1:7" s="11" customFormat="1" ht="14.25" x14ac:dyDescent="0.2">
      <c r="A32" s="7" t="s">
        <v>26</v>
      </c>
      <c r="B32" s="8"/>
      <c r="C32" s="9"/>
      <c r="D32" s="9"/>
      <c r="E32" s="10">
        <f>SUM(E22:E31)</f>
        <v>169649.16499999998</v>
      </c>
    </row>
    <row r="34" spans="1:5" ht="34.5" customHeight="1" x14ac:dyDescent="0.25">
      <c r="A34" s="78" t="s">
        <v>97</v>
      </c>
      <c r="B34" s="78"/>
      <c r="C34" s="78"/>
      <c r="D34" s="78"/>
      <c r="E34" s="78"/>
    </row>
    <row r="35" spans="1:5" ht="34.5" customHeight="1" x14ac:dyDescent="0.25">
      <c r="A35" s="70" t="s">
        <v>21</v>
      </c>
      <c r="B35" s="70"/>
      <c r="C35" s="70"/>
      <c r="D35" s="70"/>
      <c r="E35" s="70"/>
    </row>
    <row r="36" spans="1:5" ht="19.5" customHeight="1" x14ac:dyDescent="0.25">
      <c r="A36" s="70" t="s">
        <v>20</v>
      </c>
      <c r="B36" s="70"/>
      <c r="C36" s="70"/>
      <c r="D36" s="70"/>
      <c r="E36" s="70"/>
    </row>
    <row r="37" spans="1:5" ht="33" customHeight="1" x14ac:dyDescent="0.25">
      <c r="A37" s="70" t="s">
        <v>32</v>
      </c>
      <c r="B37" s="70"/>
      <c r="C37" s="70"/>
      <c r="D37" s="70"/>
      <c r="E37" s="70"/>
    </row>
    <row r="38" spans="1:5" x14ac:dyDescent="0.25">
      <c r="A38" s="70" t="s">
        <v>18</v>
      </c>
      <c r="B38" s="70"/>
      <c r="C38" s="70"/>
      <c r="D38" s="70"/>
      <c r="E38" s="70"/>
    </row>
    <row r="39" spans="1:5" x14ac:dyDescent="0.25">
      <c r="A39" s="79" t="s">
        <v>5</v>
      </c>
      <c r="B39" s="79"/>
      <c r="C39" s="79"/>
      <c r="D39" s="79"/>
      <c r="E39" s="79"/>
    </row>
    <row r="40" spans="1:5" x14ac:dyDescent="0.25">
      <c r="A40" s="70" t="s">
        <v>18</v>
      </c>
      <c r="B40" s="70"/>
      <c r="C40" s="70"/>
      <c r="D40" s="70"/>
      <c r="E40" s="70"/>
    </row>
    <row r="41" spans="1:5" x14ac:dyDescent="0.25">
      <c r="A41" s="80" t="s">
        <v>50</v>
      </c>
      <c r="B41" s="80"/>
      <c r="C41" s="80"/>
      <c r="D41" s="80"/>
      <c r="E41" s="4"/>
    </row>
    <row r="42" spans="1:5" x14ac:dyDescent="0.25">
      <c r="B42" s="77" t="s">
        <v>19</v>
      </c>
      <c r="C42" s="77"/>
      <c r="D42" s="77"/>
      <c r="E42" s="5" t="s">
        <v>6</v>
      </c>
    </row>
    <row r="43" spans="1:5" x14ac:dyDescent="0.25">
      <c r="A43" s="55"/>
      <c r="B43" s="55"/>
      <c r="C43" s="55"/>
      <c r="D43" s="55"/>
      <c r="E43" s="55"/>
    </row>
    <row r="44" spans="1:5" x14ac:dyDescent="0.25">
      <c r="A44" s="81" t="s">
        <v>53</v>
      </c>
      <c r="B44" s="81"/>
      <c r="C44" s="81"/>
      <c r="D44" s="81"/>
      <c r="E44" s="4"/>
    </row>
    <row r="45" spans="1:5" x14ac:dyDescent="0.25">
      <c r="B45" s="77" t="s">
        <v>19</v>
      </c>
      <c r="C45" s="77"/>
      <c r="D45" s="77"/>
      <c r="E45" s="5" t="s">
        <v>6</v>
      </c>
    </row>
    <row r="47" spans="1:5" x14ac:dyDescent="0.25">
      <c r="A47" s="60" t="s">
        <v>94</v>
      </c>
    </row>
    <row r="48" spans="1:5" x14ac:dyDescent="0.25">
      <c r="A48" s="11" t="s">
        <v>33</v>
      </c>
    </row>
    <row r="49" spans="1:2" x14ac:dyDescent="0.25">
      <c r="A49" s="2" t="s">
        <v>39</v>
      </c>
      <c r="B49" s="12">
        <f>'2кв'!B57</f>
        <v>102893.95200000002</v>
      </c>
    </row>
    <row r="50" spans="1:2" ht="30" x14ac:dyDescent="0.25">
      <c r="A50" s="54" t="s">
        <v>98</v>
      </c>
      <c r="B50" s="13"/>
    </row>
    <row r="51" spans="1:2" x14ac:dyDescent="0.25">
      <c r="A51" s="2" t="s">
        <v>34</v>
      </c>
      <c r="B51" s="13">
        <v>172503.07</v>
      </c>
    </row>
    <row r="52" spans="1:2" x14ac:dyDescent="0.25">
      <c r="A52" s="54" t="s">
        <v>43</v>
      </c>
      <c r="B52" s="13">
        <f>3*150</f>
        <v>450</v>
      </c>
    </row>
    <row r="53" spans="1:2" ht="30" x14ac:dyDescent="0.25">
      <c r="A53" s="54" t="s">
        <v>36</v>
      </c>
      <c r="B53" s="13">
        <f>E32</f>
        <v>169649.16499999998</v>
      </c>
    </row>
    <row r="54" spans="1:2" x14ac:dyDescent="0.25">
      <c r="A54" s="14" t="s">
        <v>35</v>
      </c>
      <c r="B54" s="15">
        <f>B49+B51+B52-B53</f>
        <v>106197.85700000002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40:E40"/>
    <mergeCell ref="A41:D41"/>
    <mergeCell ref="B42:D42"/>
    <mergeCell ref="A44:D44"/>
    <mergeCell ref="B45:D45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34" zoomScaleSheetLayoutView="100" workbookViewId="0">
      <selection activeCell="A25" sqref="A25: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6.75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99</v>
      </c>
      <c r="B3" s="69"/>
      <c r="C3" s="69"/>
      <c r="D3" s="69"/>
      <c r="E3" s="69"/>
    </row>
    <row r="4" spans="1:5" s="1" customFormat="1" ht="15.75" x14ac:dyDescent="0.25">
      <c r="A4" s="18" t="s">
        <v>13</v>
      </c>
      <c r="B4" s="3"/>
      <c r="C4" s="3"/>
      <c r="D4" s="45"/>
      <c r="E4" s="27" t="s">
        <v>100</v>
      </c>
    </row>
    <row r="5" spans="1:5" x14ac:dyDescent="0.25">
      <c r="A5" s="63"/>
      <c r="B5" s="3"/>
      <c r="C5" s="3"/>
      <c r="D5" s="3"/>
      <c r="E5" s="3"/>
    </row>
    <row r="6" spans="1:5" ht="15" customHeight="1" x14ac:dyDescent="0.25">
      <c r="A6" s="70" t="s">
        <v>0</v>
      </c>
      <c r="B6" s="70"/>
      <c r="C6" s="70"/>
      <c r="D6" s="70"/>
      <c r="E6" s="70"/>
    </row>
    <row r="7" spans="1:5" ht="17.25" customHeight="1" x14ac:dyDescent="0.25">
      <c r="A7" s="71" t="s">
        <v>27</v>
      </c>
      <c r="B7" s="71"/>
      <c r="C7" s="71"/>
      <c r="D7" s="71"/>
      <c r="E7" s="71"/>
    </row>
    <row r="8" spans="1:5" ht="17.25" customHeight="1" x14ac:dyDescent="0.25">
      <c r="A8" s="73" t="s">
        <v>1</v>
      </c>
      <c r="B8" s="73"/>
      <c r="C8" s="73"/>
      <c r="D8" s="73"/>
      <c r="E8" s="73"/>
    </row>
    <row r="9" spans="1:5" ht="14.25" customHeight="1" x14ac:dyDescent="0.25">
      <c r="A9" s="70" t="s">
        <v>37</v>
      </c>
      <c r="B9" s="70"/>
      <c r="C9" s="70"/>
      <c r="D9" s="70"/>
      <c r="E9" s="70"/>
    </row>
    <row r="10" spans="1:5" ht="22.5" customHeight="1" x14ac:dyDescent="0.25">
      <c r="A10" s="74" t="s">
        <v>14</v>
      </c>
      <c r="B10" s="75"/>
      <c r="C10" s="75"/>
      <c r="D10" s="75"/>
      <c r="E10" s="75"/>
    </row>
    <row r="11" spans="1:5" ht="34.5" customHeight="1" x14ac:dyDescent="0.25">
      <c r="A11" s="70" t="s">
        <v>38</v>
      </c>
      <c r="B11" s="70"/>
      <c r="C11" s="70"/>
      <c r="D11" s="70"/>
      <c r="E11" s="70"/>
    </row>
    <row r="12" spans="1:5" ht="18" customHeight="1" x14ac:dyDescent="0.25">
      <c r="A12" s="73" t="s">
        <v>15</v>
      </c>
      <c r="B12" s="76"/>
      <c r="C12" s="76"/>
      <c r="D12" s="76"/>
      <c r="E12" s="76"/>
    </row>
    <row r="13" spans="1:5" ht="15" customHeight="1" x14ac:dyDescent="0.25">
      <c r="A13" s="70" t="s">
        <v>24</v>
      </c>
      <c r="B13" s="70"/>
      <c r="C13" s="70"/>
      <c r="D13" s="70"/>
      <c r="E13" s="70"/>
    </row>
    <row r="14" spans="1:5" ht="15" customHeight="1" x14ac:dyDescent="0.25">
      <c r="A14" s="73" t="s">
        <v>2</v>
      </c>
      <c r="B14" s="76"/>
      <c r="C14" s="76"/>
      <c r="D14" s="76"/>
      <c r="E14" s="76"/>
    </row>
    <row r="15" spans="1:5" ht="18.75" customHeight="1" x14ac:dyDescent="0.25">
      <c r="A15" s="70" t="s">
        <v>48</v>
      </c>
      <c r="B15" s="70"/>
      <c r="C15" s="70"/>
      <c r="D15" s="70"/>
      <c r="E15" s="70"/>
    </row>
    <row r="16" spans="1:5" x14ac:dyDescent="0.25">
      <c r="A16" s="73" t="s">
        <v>16</v>
      </c>
      <c r="B16" s="76"/>
      <c r="C16" s="76"/>
      <c r="D16" s="76"/>
      <c r="E16" s="76"/>
    </row>
    <row r="17" spans="1:7" ht="36.75" customHeight="1" x14ac:dyDescent="0.25">
      <c r="A17" s="70" t="s">
        <v>17</v>
      </c>
      <c r="B17" s="70"/>
      <c r="C17" s="70"/>
      <c r="D17" s="70"/>
      <c r="E17" s="70"/>
    </row>
    <row r="18" spans="1:7" ht="69" customHeight="1" x14ac:dyDescent="0.25">
      <c r="A18" s="70" t="s">
        <v>28</v>
      </c>
      <c r="B18" s="70"/>
      <c r="C18" s="70"/>
      <c r="D18" s="70"/>
      <c r="E18" s="70"/>
    </row>
    <row r="19" spans="1:7" ht="35.25" customHeight="1" x14ac:dyDescent="0.25">
      <c r="A19" s="72" t="s">
        <v>29</v>
      </c>
      <c r="B19" s="72"/>
      <c r="C19" s="72"/>
      <c r="D19" s="72"/>
      <c r="E19" s="72"/>
    </row>
    <row r="20" spans="1:7" ht="19.5" customHeight="1" x14ac:dyDescent="0.25">
      <c r="A20" s="72"/>
      <c r="B20" s="72"/>
      <c r="C20" s="72"/>
      <c r="D20" s="72"/>
      <c r="E20" s="72"/>
      <c r="F20" s="2">
        <v>1966.5</v>
      </c>
      <c r="G20" s="2">
        <v>3</v>
      </c>
    </row>
    <row r="21" spans="1:7" ht="135" x14ac:dyDescent="0.25">
      <c r="A21" s="21" t="s">
        <v>7</v>
      </c>
      <c r="B21" s="21" t="s">
        <v>10</v>
      </c>
      <c r="C21" s="21" t="s">
        <v>3</v>
      </c>
      <c r="D21" s="21" t="s">
        <v>9</v>
      </c>
      <c r="E21" s="21" t="s">
        <v>8</v>
      </c>
    </row>
    <row r="22" spans="1:7" ht="78.75" x14ac:dyDescent="0.25">
      <c r="A22" s="16" t="s">
        <v>40</v>
      </c>
      <c r="B22" s="23" t="s">
        <v>41</v>
      </c>
      <c r="C22" s="21" t="s">
        <v>4</v>
      </c>
      <c r="D22" s="21">
        <v>18.2</v>
      </c>
      <c r="E22" s="22">
        <f>D22*F20*G20</f>
        <v>107370.9</v>
      </c>
    </row>
    <row r="23" spans="1:7" ht="38.25" x14ac:dyDescent="0.25">
      <c r="A23" s="6" t="s">
        <v>22</v>
      </c>
      <c r="B23" s="23" t="s">
        <v>23</v>
      </c>
      <c r="C23" s="21" t="s">
        <v>4</v>
      </c>
      <c r="D23" s="21">
        <v>0</v>
      </c>
      <c r="E23" s="22">
        <v>0</v>
      </c>
    </row>
    <row r="24" spans="1:7" x14ac:dyDescent="0.25">
      <c r="A24" s="6" t="s">
        <v>42</v>
      </c>
      <c r="B24" s="23" t="s">
        <v>25</v>
      </c>
      <c r="C24" s="21" t="s">
        <v>4</v>
      </c>
      <c r="D24" s="21">
        <v>6.51</v>
      </c>
      <c r="E24" s="22">
        <f>D24*F20*G20</f>
        <v>38405.744999999995</v>
      </c>
    </row>
    <row r="25" spans="1:7" x14ac:dyDescent="0.25">
      <c r="A25" s="6" t="s">
        <v>47</v>
      </c>
      <c r="B25" s="23" t="s">
        <v>101</v>
      </c>
      <c r="C25" s="21" t="s">
        <v>31</v>
      </c>
      <c r="D25" s="21"/>
      <c r="E25" s="22">
        <v>11254.58</v>
      </c>
    </row>
    <row r="26" spans="1:7" x14ac:dyDescent="0.25">
      <c r="A26" s="6" t="s">
        <v>45</v>
      </c>
      <c r="B26" s="23" t="s">
        <v>101</v>
      </c>
      <c r="C26" s="21" t="s">
        <v>31</v>
      </c>
      <c r="D26" s="21"/>
      <c r="E26" s="22">
        <v>4487.04</v>
      </c>
    </row>
    <row r="27" spans="1:7" x14ac:dyDescent="0.25">
      <c r="A27" s="6" t="s">
        <v>46</v>
      </c>
      <c r="B27" s="23" t="s">
        <v>101</v>
      </c>
      <c r="C27" s="21" t="s">
        <v>31</v>
      </c>
      <c r="D27" s="21"/>
      <c r="E27" s="22">
        <v>4184.38</v>
      </c>
    </row>
    <row r="28" spans="1:7" x14ac:dyDescent="0.25">
      <c r="A28" s="6" t="s">
        <v>30</v>
      </c>
      <c r="B28" s="23" t="s">
        <v>101</v>
      </c>
      <c r="C28" s="21" t="s">
        <v>31</v>
      </c>
      <c r="D28" s="21"/>
      <c r="E28" s="22">
        <f>1636.42+400+186</f>
        <v>2222.42</v>
      </c>
    </row>
    <row r="29" spans="1:7" x14ac:dyDescent="0.25">
      <c r="A29" s="36" t="s">
        <v>52</v>
      </c>
      <c r="B29" s="23" t="s">
        <v>101</v>
      </c>
      <c r="C29" s="58" t="s">
        <v>31</v>
      </c>
      <c r="D29" s="58"/>
      <c r="E29" s="22">
        <v>78.19</v>
      </c>
    </row>
    <row r="30" spans="1:7" ht="30" x14ac:dyDescent="0.25">
      <c r="A30" s="6" t="s">
        <v>102</v>
      </c>
      <c r="B30" s="23" t="s">
        <v>104</v>
      </c>
      <c r="C30" s="21" t="s">
        <v>88</v>
      </c>
      <c r="D30" s="21">
        <v>4</v>
      </c>
      <c r="E30" s="22">
        <f>D30*286.24</f>
        <v>1144.96</v>
      </c>
    </row>
    <row r="31" spans="1:7" ht="30" x14ac:dyDescent="0.25">
      <c r="A31" s="19" t="s">
        <v>103</v>
      </c>
      <c r="B31" s="23" t="s">
        <v>105</v>
      </c>
      <c r="C31" s="21" t="s">
        <v>88</v>
      </c>
      <c r="D31" s="20">
        <v>16</v>
      </c>
      <c r="E31" s="22">
        <f>D31*286.24</f>
        <v>4579.84</v>
      </c>
    </row>
    <row r="32" spans="1:7" x14ac:dyDescent="0.25">
      <c r="A32" s="19"/>
      <c r="B32" s="23"/>
      <c r="C32" s="21"/>
      <c r="D32" s="20"/>
      <c r="E32" s="22"/>
    </row>
    <row r="33" spans="1:5" s="11" customFormat="1" ht="14.25" x14ac:dyDescent="0.2">
      <c r="A33" s="7" t="s">
        <v>26</v>
      </c>
      <c r="B33" s="8"/>
      <c r="C33" s="9"/>
      <c r="D33" s="9"/>
      <c r="E33" s="10">
        <f>SUM(E22:E32)</f>
        <v>173728.05499999999</v>
      </c>
    </row>
    <row r="35" spans="1:5" ht="34.5" customHeight="1" x14ac:dyDescent="0.25">
      <c r="A35" s="78" t="s">
        <v>106</v>
      </c>
      <c r="B35" s="78"/>
      <c r="C35" s="78"/>
      <c r="D35" s="78"/>
      <c r="E35" s="78"/>
    </row>
    <row r="36" spans="1:5" ht="34.5" customHeight="1" x14ac:dyDescent="0.25">
      <c r="A36" s="70" t="s">
        <v>21</v>
      </c>
      <c r="B36" s="70"/>
      <c r="C36" s="70"/>
      <c r="D36" s="70"/>
      <c r="E36" s="70"/>
    </row>
    <row r="37" spans="1:5" ht="19.5" customHeight="1" x14ac:dyDescent="0.25">
      <c r="A37" s="70" t="s">
        <v>20</v>
      </c>
      <c r="B37" s="70"/>
      <c r="C37" s="70"/>
      <c r="D37" s="70"/>
      <c r="E37" s="70"/>
    </row>
    <row r="38" spans="1:5" ht="33" customHeight="1" x14ac:dyDescent="0.25">
      <c r="A38" s="70" t="s">
        <v>32</v>
      </c>
      <c r="B38" s="70"/>
      <c r="C38" s="70"/>
      <c r="D38" s="70"/>
      <c r="E38" s="70"/>
    </row>
    <row r="39" spans="1:5" x14ac:dyDescent="0.25">
      <c r="A39" s="70" t="s">
        <v>18</v>
      </c>
      <c r="B39" s="70"/>
      <c r="C39" s="70"/>
      <c r="D39" s="70"/>
      <c r="E39" s="70"/>
    </row>
    <row r="40" spans="1:5" x14ac:dyDescent="0.25">
      <c r="A40" s="79" t="s">
        <v>5</v>
      </c>
      <c r="B40" s="79"/>
      <c r="C40" s="79"/>
      <c r="D40" s="79"/>
      <c r="E40" s="79"/>
    </row>
    <row r="41" spans="1:5" x14ac:dyDescent="0.25">
      <c r="A41" s="70" t="s">
        <v>18</v>
      </c>
      <c r="B41" s="70"/>
      <c r="C41" s="70"/>
      <c r="D41" s="70"/>
      <c r="E41" s="70"/>
    </row>
    <row r="42" spans="1:5" x14ac:dyDescent="0.25">
      <c r="A42" s="80" t="s">
        <v>50</v>
      </c>
      <c r="B42" s="80"/>
      <c r="C42" s="80"/>
      <c r="D42" s="80"/>
      <c r="E42" s="4"/>
    </row>
    <row r="43" spans="1:5" x14ac:dyDescent="0.25">
      <c r="B43" s="77" t="s">
        <v>19</v>
      </c>
      <c r="C43" s="77"/>
      <c r="D43" s="77"/>
      <c r="E43" s="5" t="s">
        <v>6</v>
      </c>
    </row>
    <row r="44" spans="1:5" x14ac:dyDescent="0.25">
      <c r="A44" s="62"/>
      <c r="B44" s="62"/>
      <c r="C44" s="62"/>
      <c r="D44" s="62"/>
      <c r="E44" s="62"/>
    </row>
    <row r="45" spans="1:5" x14ac:dyDescent="0.25">
      <c r="A45" s="81" t="s">
        <v>53</v>
      </c>
      <c r="B45" s="81"/>
      <c r="C45" s="81"/>
      <c r="D45" s="81"/>
      <c r="E45" s="4"/>
    </row>
    <row r="46" spans="1:5" x14ac:dyDescent="0.25">
      <c r="B46" s="77" t="s">
        <v>19</v>
      </c>
      <c r="C46" s="77"/>
      <c r="D46" s="77"/>
      <c r="E46" s="5" t="s">
        <v>6</v>
      </c>
    </row>
    <row r="48" spans="1:5" x14ac:dyDescent="0.25">
      <c r="A48" s="60" t="s">
        <v>94</v>
      </c>
    </row>
    <row r="49" spans="1:2" x14ac:dyDescent="0.25">
      <c r="A49" s="11" t="s">
        <v>33</v>
      </c>
    </row>
    <row r="50" spans="1:2" x14ac:dyDescent="0.25">
      <c r="A50" s="2" t="s">
        <v>39</v>
      </c>
      <c r="B50" s="12">
        <f>'3кв'!B54</f>
        <v>106197.85700000002</v>
      </c>
    </row>
    <row r="51" spans="1:2" ht="30" x14ac:dyDescent="0.25">
      <c r="A51" s="61" t="s">
        <v>107</v>
      </c>
      <c r="B51" s="13"/>
    </row>
    <row r="52" spans="1:2" x14ac:dyDescent="0.25">
      <c r="A52" s="2" t="s">
        <v>34</v>
      </c>
      <c r="B52" s="13">
        <v>179346.74</v>
      </c>
    </row>
    <row r="53" spans="1:2" x14ac:dyDescent="0.25">
      <c r="A53" s="61"/>
      <c r="B53" s="13"/>
    </row>
    <row r="54" spans="1:2" ht="30" x14ac:dyDescent="0.25">
      <c r="A54" s="61" t="s">
        <v>36</v>
      </c>
      <c r="B54" s="13">
        <f>E33</f>
        <v>173728.05499999999</v>
      </c>
    </row>
    <row r="55" spans="1:2" x14ac:dyDescent="0.25">
      <c r="A55" s="14" t="s">
        <v>35</v>
      </c>
      <c r="B55" s="15">
        <f>B50+B52+B53-B54</f>
        <v>111816.54200000002</v>
      </c>
    </row>
  </sheetData>
  <mergeCells count="29">
    <mergeCell ref="A41:E41"/>
    <mergeCell ref="A42:D42"/>
    <mergeCell ref="B43:D43"/>
    <mergeCell ref="A45:D45"/>
    <mergeCell ref="B46:D46"/>
    <mergeCell ref="A35:E35"/>
    <mergeCell ref="A36:E36"/>
    <mergeCell ref="A37:E37"/>
    <mergeCell ref="A38:E38"/>
    <mergeCell ref="A39:E39"/>
    <mergeCell ref="A40:E40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25" zoomScaleSheetLayoutView="100" workbookViewId="0">
      <selection activeCell="B34" sqref="B34"/>
    </sheetView>
  </sheetViews>
  <sheetFormatPr defaultRowHeight="15.75" x14ac:dyDescent="0.25"/>
  <cols>
    <col min="1" max="1" width="10.5703125" style="86" customWidth="1"/>
    <col min="2" max="2" width="63.28515625" style="86" customWidth="1"/>
    <col min="3" max="3" width="16.140625" style="86" customWidth="1"/>
    <col min="4" max="4" width="11.85546875" style="86" customWidth="1"/>
    <col min="5" max="5" width="14.7109375" style="86" customWidth="1"/>
    <col min="6" max="6" width="12.42578125" style="86" customWidth="1"/>
    <col min="7" max="7" width="12" style="86" customWidth="1"/>
    <col min="8" max="8" width="13.5703125" style="86" customWidth="1"/>
    <col min="9" max="16384" width="9.140625" style="86"/>
  </cols>
  <sheetData>
    <row r="1" spans="1:4" x14ac:dyDescent="0.25">
      <c r="A1" s="83" t="s">
        <v>54</v>
      </c>
      <c r="B1" s="83"/>
      <c r="C1" s="83"/>
      <c r="D1" s="28"/>
    </row>
    <row r="2" spans="1:4" x14ac:dyDescent="0.25">
      <c r="A2" s="84" t="s">
        <v>55</v>
      </c>
      <c r="B2" s="84"/>
      <c r="C2" s="84"/>
      <c r="D2" s="29"/>
    </row>
    <row r="3" spans="1:4" x14ac:dyDescent="0.25">
      <c r="A3" s="84" t="s">
        <v>108</v>
      </c>
      <c r="B3" s="84"/>
      <c r="C3" s="84"/>
      <c r="D3" s="29"/>
    </row>
    <row r="4" spans="1:4" x14ac:dyDescent="0.25">
      <c r="A4" s="83" t="s">
        <v>73</v>
      </c>
      <c r="B4" s="83"/>
      <c r="C4" s="83"/>
      <c r="D4" s="28"/>
    </row>
    <row r="5" spans="1:4" x14ac:dyDescent="0.25">
      <c r="A5" s="85"/>
      <c r="B5" s="85"/>
      <c r="C5" s="85"/>
      <c r="D5" s="1"/>
    </row>
    <row r="6" spans="1:4" x14ac:dyDescent="0.25">
      <c r="A6" s="29"/>
      <c r="B6" s="30" t="s">
        <v>56</v>
      </c>
      <c r="C6" s="87">
        <f>'1кв'!B48</f>
        <v>63789.22</v>
      </c>
      <c r="D6" s="31"/>
    </row>
    <row r="7" spans="1:4" x14ac:dyDescent="0.25">
      <c r="A7" s="32" t="s">
        <v>57</v>
      </c>
      <c r="B7" s="30" t="s">
        <v>109</v>
      </c>
      <c r="C7" s="87"/>
      <c r="D7" s="31"/>
    </row>
    <row r="8" spans="1:4" x14ac:dyDescent="0.25">
      <c r="A8" s="29"/>
      <c r="B8" s="38" t="s">
        <v>58</v>
      </c>
      <c r="C8" s="87"/>
      <c r="D8" s="31"/>
    </row>
    <row r="9" spans="1:4" x14ac:dyDescent="0.25">
      <c r="A9" s="29"/>
      <c r="B9" s="88" t="s">
        <v>111</v>
      </c>
      <c r="C9" s="87"/>
      <c r="D9" s="31"/>
    </row>
    <row r="10" spans="1:4" x14ac:dyDescent="0.25">
      <c r="A10" s="29"/>
      <c r="B10" s="88" t="s">
        <v>110</v>
      </c>
      <c r="C10" s="87"/>
      <c r="D10" s="31"/>
    </row>
    <row r="11" spans="1:4" x14ac:dyDescent="0.25">
      <c r="A11" s="29"/>
      <c r="B11" s="88" t="s">
        <v>112</v>
      </c>
      <c r="C11" s="87"/>
      <c r="D11" s="31"/>
    </row>
    <row r="12" spans="1:4" x14ac:dyDescent="0.25">
      <c r="B12" s="33" t="s">
        <v>59</v>
      </c>
      <c r="C12" s="89">
        <f>'1кв'!B50+'2кв'!B53+'3кв'!B51+'4кв'!B52</f>
        <v>700475.8899999999</v>
      </c>
      <c r="D12" s="90"/>
    </row>
    <row r="13" spans="1:4" ht="31.5" x14ac:dyDescent="0.25">
      <c r="B13" s="88" t="s">
        <v>60</v>
      </c>
      <c r="C13" s="89">
        <f>'1кв'!B51+'2кв'!B54+'3кв'!B52</f>
        <v>1350</v>
      </c>
      <c r="D13" s="90"/>
    </row>
    <row r="14" spans="1:4" ht="31.5" x14ac:dyDescent="0.25">
      <c r="B14" s="88" t="s">
        <v>61</v>
      </c>
      <c r="C14" s="89">
        <f>'1кв'!B52+'2кв'!B55</f>
        <v>900</v>
      </c>
      <c r="D14" s="90"/>
    </row>
    <row r="15" spans="1:4" x14ac:dyDescent="0.25">
      <c r="A15" s="65"/>
      <c r="B15" s="33" t="s">
        <v>62</v>
      </c>
      <c r="C15" s="91">
        <f>SUM(C12:C14)</f>
        <v>702725.8899999999</v>
      </c>
      <c r="D15" s="31"/>
    </row>
    <row r="16" spans="1:4" x14ac:dyDescent="0.25">
      <c r="A16" s="1"/>
      <c r="B16" s="82"/>
      <c r="C16" s="82"/>
      <c r="D16" s="34"/>
    </row>
    <row r="17" spans="1:5" x14ac:dyDescent="0.25">
      <c r="A17" s="35" t="s">
        <v>63</v>
      </c>
      <c r="B17" s="16" t="s">
        <v>64</v>
      </c>
      <c r="C17" s="89">
        <f>'1кв'!E22+'2кв'!E22+'3кв'!E22+'4кв'!E22</f>
        <v>410487.20999999996</v>
      </c>
      <c r="D17" s="34"/>
    </row>
    <row r="18" spans="1:5" x14ac:dyDescent="0.25">
      <c r="A18" s="35"/>
      <c r="B18" s="92" t="s">
        <v>65</v>
      </c>
      <c r="C18" s="89">
        <f>'1кв'!E23+'2кв'!E23+'3кв'!E23+'4кв'!E23</f>
        <v>0</v>
      </c>
      <c r="D18" s="34"/>
    </row>
    <row r="19" spans="1:5" x14ac:dyDescent="0.25">
      <c r="A19" s="35"/>
      <c r="B19" s="92" t="s">
        <v>42</v>
      </c>
      <c r="C19" s="89">
        <f>'1кв'!E24+'2кв'!E24+'3кв'!E24+'4кв'!E24</f>
        <v>148313.43</v>
      </c>
      <c r="D19" s="34"/>
    </row>
    <row r="20" spans="1:5" x14ac:dyDescent="0.25">
      <c r="A20" s="35"/>
      <c r="B20" s="88" t="s">
        <v>47</v>
      </c>
      <c r="C20" s="89">
        <f>'1кв'!E25+'2кв'!E25+'3кв'!E25+'4кв'!E25</f>
        <v>31904.82</v>
      </c>
      <c r="D20" s="34"/>
    </row>
    <row r="21" spans="1:5" x14ac:dyDescent="0.25">
      <c r="A21" s="35"/>
      <c r="B21" s="88" t="s">
        <v>45</v>
      </c>
      <c r="C21" s="89">
        <f>'1кв'!E26+'2кв'!E26+'3кв'!E26+'4кв'!E26</f>
        <v>17801.96</v>
      </c>
      <c r="D21" s="34"/>
    </row>
    <row r="22" spans="1:5" x14ac:dyDescent="0.25">
      <c r="A22" s="35"/>
      <c r="B22" s="88" t="s">
        <v>46</v>
      </c>
      <c r="C22" s="89">
        <f>'1кв'!E27+'2кв'!E27+'3кв'!E27+'4кв'!E27</f>
        <v>18063.95</v>
      </c>
      <c r="D22" s="34"/>
    </row>
    <row r="23" spans="1:5" x14ac:dyDescent="0.25">
      <c r="A23" s="1"/>
      <c r="B23" s="88" t="s">
        <v>30</v>
      </c>
      <c r="C23" s="89">
        <f>'1кв'!E28+'2кв'!E28+'3кв'!E28+'4кв'!E28</f>
        <v>11042.03</v>
      </c>
      <c r="D23" s="34"/>
      <c r="E23" s="93"/>
    </row>
    <row r="24" spans="1:5" x14ac:dyDescent="0.25">
      <c r="A24" s="1"/>
      <c r="B24" s="94" t="s">
        <v>52</v>
      </c>
      <c r="C24" s="89">
        <f>'2кв'!E29+'3кв'!E29+'4кв'!E29</f>
        <v>1159.5900000000001</v>
      </c>
      <c r="D24" s="34"/>
      <c r="E24" s="93"/>
    </row>
    <row r="25" spans="1:5" x14ac:dyDescent="0.25">
      <c r="A25" s="35"/>
      <c r="B25" s="37" t="s">
        <v>74</v>
      </c>
      <c r="C25" s="95">
        <f>'2кв'!E31+'2кв'!E32+'3кв'!E30+'4кв'!E30+'4кв'!E31</f>
        <v>13789.578000000001</v>
      </c>
      <c r="D25" s="34"/>
    </row>
    <row r="26" spans="1:5" x14ac:dyDescent="0.25">
      <c r="A26" s="35"/>
      <c r="B26" s="38" t="s">
        <v>66</v>
      </c>
      <c r="C26" s="95">
        <f>SUM(C28:C30)</f>
        <v>2136</v>
      </c>
      <c r="D26" s="34"/>
    </row>
    <row r="27" spans="1:5" x14ac:dyDescent="0.25">
      <c r="A27" s="35"/>
      <c r="B27" s="38" t="s">
        <v>58</v>
      </c>
      <c r="C27" s="95"/>
      <c r="D27" s="34"/>
    </row>
    <row r="28" spans="1:5" ht="31.5" x14ac:dyDescent="0.25">
      <c r="A28" s="35"/>
      <c r="B28" s="96" t="s">
        <v>118</v>
      </c>
      <c r="C28" s="97">
        <f>'1кв'!E29</f>
        <v>1636</v>
      </c>
      <c r="D28" s="34"/>
    </row>
    <row r="29" spans="1:5" x14ac:dyDescent="0.25">
      <c r="A29" s="35"/>
      <c r="B29" s="96" t="s">
        <v>119</v>
      </c>
      <c r="C29" s="97">
        <f>'2кв'!E30</f>
        <v>500</v>
      </c>
      <c r="D29" s="34"/>
    </row>
    <row r="30" spans="1:5" x14ac:dyDescent="0.25">
      <c r="A30" s="35"/>
      <c r="B30" s="96"/>
      <c r="C30" s="97"/>
      <c r="D30" s="34"/>
    </row>
    <row r="31" spans="1:5" x14ac:dyDescent="0.25">
      <c r="A31" s="1"/>
      <c r="B31" s="64" t="s">
        <v>67</v>
      </c>
      <c r="C31" s="98">
        <f>SUM(C17:C26)</f>
        <v>654698.56799999974</v>
      </c>
      <c r="D31" s="34"/>
      <c r="E31" s="93"/>
    </row>
    <row r="32" spans="1:5" x14ac:dyDescent="0.25">
      <c r="A32" s="1"/>
      <c r="B32" s="39" t="s">
        <v>113</v>
      </c>
      <c r="C32" s="99">
        <f>C6+C15-C31</f>
        <v>111816.54200000013</v>
      </c>
      <c r="D32" s="34"/>
    </row>
    <row r="33" spans="1:4" x14ac:dyDescent="0.25">
      <c r="A33" s="1"/>
      <c r="B33" s="32"/>
      <c r="C33" s="32"/>
      <c r="D33" s="34"/>
    </row>
    <row r="34" spans="1:4" x14ac:dyDescent="0.25">
      <c r="A34" s="1"/>
      <c r="B34" s="40" t="s">
        <v>68</v>
      </c>
      <c r="C34" s="40"/>
      <c r="D34" s="34"/>
    </row>
    <row r="35" spans="1:4" x14ac:dyDescent="0.25">
      <c r="A35" s="1"/>
      <c r="B35" s="40" t="s">
        <v>69</v>
      </c>
      <c r="C35" s="41">
        <v>80346.03</v>
      </c>
      <c r="D35" s="34"/>
    </row>
    <row r="36" spans="1:4" x14ac:dyDescent="0.25">
      <c r="A36" s="1"/>
      <c r="B36" s="42" t="s">
        <v>114</v>
      </c>
      <c r="C36" s="43">
        <v>90107.23</v>
      </c>
      <c r="D36" s="34"/>
    </row>
    <row r="37" spans="1:4" x14ac:dyDescent="0.25">
      <c r="A37" s="1"/>
      <c r="B37" s="40" t="s">
        <v>70</v>
      </c>
      <c r="C37" s="44">
        <f>C36-C35</f>
        <v>9761.1999999999971</v>
      </c>
      <c r="D37" s="34"/>
    </row>
    <row r="38" spans="1:4" x14ac:dyDescent="0.25">
      <c r="A38" s="1"/>
      <c r="B38" s="32"/>
      <c r="C38" s="32"/>
      <c r="D38" s="34"/>
    </row>
    <row r="39" spans="1:4" x14ac:dyDescent="0.25">
      <c r="A39" s="1" t="s">
        <v>71</v>
      </c>
      <c r="B39" s="32" t="s">
        <v>115</v>
      </c>
      <c r="C39" s="32"/>
      <c r="D39" s="34"/>
    </row>
    <row r="40" spans="1:4" x14ac:dyDescent="0.25">
      <c r="A40" s="1"/>
      <c r="B40" s="32" t="s">
        <v>116</v>
      </c>
      <c r="C40" s="32"/>
      <c r="D40" s="34"/>
    </row>
    <row r="41" spans="1:4" x14ac:dyDescent="0.25">
      <c r="A41" s="1"/>
      <c r="B41" s="32" t="s">
        <v>117</v>
      </c>
      <c r="C41" s="32"/>
      <c r="D41" s="34"/>
    </row>
    <row r="42" spans="1:4" x14ac:dyDescent="0.25">
      <c r="A42" s="1"/>
      <c r="B42" s="32"/>
      <c r="C42" s="32"/>
      <c r="D42" s="34"/>
    </row>
    <row r="43" spans="1:4" x14ac:dyDescent="0.25">
      <c r="A43" s="1"/>
      <c r="B43" s="32"/>
      <c r="C43" s="32"/>
      <c r="D43" s="34"/>
    </row>
    <row r="44" spans="1:4" x14ac:dyDescent="0.25">
      <c r="A44" s="1"/>
      <c r="B44" s="32" t="s">
        <v>72</v>
      </c>
      <c r="C44" s="32"/>
      <c r="D44" s="34"/>
    </row>
    <row r="45" spans="1:4" x14ac:dyDescent="0.25">
      <c r="A45" s="1"/>
      <c r="B45" s="32"/>
      <c r="C45" s="32"/>
      <c r="D45" s="34"/>
    </row>
    <row r="46" spans="1:4" x14ac:dyDescent="0.25">
      <c r="A46" s="1"/>
      <c r="B46" s="32"/>
      <c r="C46" s="32"/>
      <c r="D46" s="34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2025-02-25T13:53:34Z</dcterms:modified>
</cp:coreProperties>
</file>